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quans.sharepoint.com/sites/OFERTAS/Documentos compartidos/1. HISTORICO OFERTAS/2023/135-SPOT-MCR-CC EL RETIRO Censo de Cargas BOG/4. RESULTADOS/Entregables/"/>
    </mc:Choice>
  </mc:AlternateContent>
  <xr:revisionPtr revIDLastSave="168" documentId="8_{927C53D1-2747-4B1F-AC4F-FC6FFF892B3C}" xr6:coauthVersionLast="47" xr6:coauthVersionMax="47" xr10:uidLastSave="{CD02BFBC-211F-42BD-820B-37601641E427}"/>
  <bookViews>
    <workbookView xWindow="-120" yWindow="-120" windowWidth="20730" windowHeight="11040" firstSheet="1" activeTab="1" xr2:uid="{C5D02637-F748-4164-9FE9-2A4FF335E058}"/>
  </bookViews>
  <sheets>
    <sheet name="Consumo tab servicios comunes 1" sheetId="1" r:id="rId1"/>
    <sheet name="Consumo tab servicios comunes 2" sheetId="3" r:id="rId2"/>
    <sheet name="Consumo Completo Real" sheetId="4" r:id="rId3"/>
  </sheets>
  <definedNames>
    <definedName name="_xlnm._FilterDatabase" localSheetId="0" hidden="1">'Consumo tab servicios comunes 1'!$A$2:$F$2</definedName>
    <definedName name="_xlnm.Print_Area" localSheetId="1">'Consumo tab servicios comunes 2'!$A$1:$F$17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3" l="1"/>
  <c r="J45" i="3"/>
  <c r="J33" i="3"/>
  <c r="J32" i="3"/>
  <c r="J25" i="3"/>
  <c r="J24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K31" i="1"/>
  <c r="K30" i="1"/>
  <c r="K18" i="1"/>
  <c r="K17" i="1"/>
  <c r="K10" i="1"/>
  <c r="K9" i="1"/>
  <c r="K6" i="1"/>
  <c r="K3" i="1"/>
  <c r="K1" i="1"/>
  <c r="I18" i="1"/>
  <c r="I3" i="1"/>
  <c r="I3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9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" i="1"/>
  <c r="G32" i="1" s="1"/>
  <c r="G10" i="3"/>
  <c r="G5" i="3"/>
  <c r="G6" i="3"/>
  <c r="G7" i="3"/>
  <c r="G8" i="3"/>
  <c r="G9" i="3"/>
  <c r="G11" i="3"/>
  <c r="G12" i="3"/>
  <c r="G13" i="3"/>
  <c r="G14" i="3"/>
  <c r="G15" i="3"/>
  <c r="G16" i="3"/>
  <c r="G17" i="3"/>
  <c r="G4" i="3"/>
  <c r="H30" i="3" l="1"/>
  <c r="G24" i="4"/>
  <c r="H27" i="1"/>
  <c r="H11" i="1"/>
  <c r="H19" i="1"/>
  <c r="H10" i="1"/>
  <c r="I10" i="1" s="1"/>
  <c r="H25" i="1"/>
  <c r="H17" i="1"/>
  <c r="H9" i="1"/>
  <c r="H3" i="1"/>
  <c r="H28" i="1"/>
  <c r="H29" i="1"/>
  <c r="H5" i="1"/>
  <c r="H13" i="1"/>
  <c r="H12" i="1"/>
  <c r="H4" i="1"/>
  <c r="I6" i="1" s="1"/>
  <c r="H20" i="1"/>
  <c r="H21" i="1"/>
  <c r="H24" i="1"/>
  <c r="H16" i="1"/>
  <c r="H8" i="1"/>
  <c r="H18" i="1"/>
  <c r="H26" i="1"/>
  <c r="H31" i="1"/>
  <c r="I31" i="1" s="1"/>
  <c r="H23" i="1"/>
  <c r="H15" i="1"/>
  <c r="H7" i="1"/>
  <c r="I9" i="1" s="1"/>
  <c r="H30" i="1"/>
  <c r="H22" i="1"/>
  <c r="H14" i="1"/>
  <c r="H6" i="1"/>
  <c r="H45" i="3" l="1"/>
  <c r="H31" i="3"/>
  <c r="H5" i="3"/>
  <c r="I5" i="3" s="1"/>
  <c r="J5" i="3" s="1"/>
  <c r="H10" i="3"/>
  <c r="H35" i="3"/>
  <c r="H40" i="3"/>
  <c r="H6" i="3"/>
  <c r="H32" i="3"/>
  <c r="H37" i="3"/>
  <c r="H46" i="3"/>
  <c r="I46" i="3" s="1"/>
  <c r="H19" i="3"/>
  <c r="H23" i="3"/>
  <c r="H29" i="3"/>
  <c r="H38" i="3"/>
  <c r="H4" i="3"/>
  <c r="I4" i="3" s="1"/>
  <c r="J4" i="3" s="1"/>
  <c r="H44" i="3"/>
  <c r="H15" i="3"/>
  <c r="H24" i="3"/>
  <c r="H22" i="3"/>
  <c r="H21" i="3"/>
  <c r="H20" i="3"/>
  <c r="H39" i="3"/>
  <c r="H9" i="3"/>
  <c r="I10" i="3" s="1"/>
  <c r="J10" i="3" s="1"/>
  <c r="H8" i="3"/>
  <c r="H28" i="3"/>
  <c r="H36" i="3"/>
  <c r="H12" i="3"/>
  <c r="H11" i="3"/>
  <c r="I11" i="3" s="1"/>
  <c r="J11" i="3" s="1"/>
  <c r="H17" i="3"/>
  <c r="H18" i="3"/>
  <c r="I18" i="3" s="1"/>
  <c r="J18" i="3" s="1"/>
  <c r="H14" i="3"/>
  <c r="H34" i="3"/>
  <c r="I45" i="3" s="1"/>
  <c r="H26" i="3"/>
  <c r="H25" i="3"/>
  <c r="I25" i="3" s="1"/>
  <c r="H33" i="3"/>
  <c r="I33" i="3" s="1"/>
  <c r="H41" i="3"/>
  <c r="H16" i="3"/>
  <c r="I17" i="3" s="1"/>
  <c r="J17" i="3" s="1"/>
  <c r="H42" i="3"/>
  <c r="H43" i="3"/>
  <c r="H7" i="3"/>
  <c r="H13" i="3"/>
  <c r="H27" i="3"/>
  <c r="I17" i="1"/>
  <c r="I8" i="3" l="1"/>
  <c r="J8" i="3" s="1"/>
  <c r="I24" i="3"/>
  <c r="I15" i="3"/>
  <c r="J15" i="3" s="1"/>
  <c r="I21" i="3"/>
  <c r="J21" i="3" s="1"/>
  <c r="I32" i="3"/>
</calcChain>
</file>

<file path=xl/sharedStrings.xml><?xml version="1.0" encoding="utf-8"?>
<sst xmlns="http://schemas.openxmlformats.org/spreadsheetml/2006/main" count="211" uniqueCount="73">
  <si>
    <t xml:space="preserve">No CTO </t>
  </si>
  <si>
    <t xml:space="preserve">DESCRIPCION </t>
  </si>
  <si>
    <t>CONSUMO ( A)</t>
  </si>
  <si>
    <t xml:space="preserve">CALIBRE ACOMETIDA </t>
  </si>
  <si>
    <t>500 Kcmil (Tres lineas por fase)</t>
  </si>
  <si>
    <t>T-B1        3X250 A</t>
  </si>
  <si>
    <t>T-EV1      3X63 A</t>
  </si>
  <si>
    <t>0.4</t>
  </si>
  <si>
    <t>6 AWG</t>
  </si>
  <si>
    <t>T-EV2       3X63 A</t>
  </si>
  <si>
    <t>T-EV3       3X63 A</t>
  </si>
  <si>
    <t>T-ASC 1    3X63 A</t>
  </si>
  <si>
    <t>T-ASC 2   3X63 A</t>
  </si>
  <si>
    <t>4 AWG</t>
  </si>
  <si>
    <t>T-ASC 3    3X63 A</t>
  </si>
  <si>
    <t>T-MONT    3X63 A</t>
  </si>
  <si>
    <t xml:space="preserve">T-NAV 1     3X63 A </t>
  </si>
  <si>
    <t>8 AWG</t>
  </si>
  <si>
    <t xml:space="preserve">T-NAV 2    3X63 A </t>
  </si>
  <si>
    <t>T-NAV 3     3X63 A</t>
  </si>
  <si>
    <t>T-NAV 4    3X63 A</t>
  </si>
  <si>
    <t>T-NAV 5    3X63 A</t>
  </si>
  <si>
    <t>T-NAV 6    3X63 A</t>
  </si>
  <si>
    <t>T-NAV 7    3X63 A</t>
  </si>
  <si>
    <t>T-ESC 1      3X63 A</t>
  </si>
  <si>
    <t>1/0 AWG</t>
  </si>
  <si>
    <t>T-ESC 2     3X63 A</t>
  </si>
  <si>
    <t>T-ESC 3      3X63 A</t>
  </si>
  <si>
    <t>T-ESC 4     3X63 A</t>
  </si>
  <si>
    <t>T-ESC 5      3X63 A</t>
  </si>
  <si>
    <t>T-ESC 6      3X63 A</t>
  </si>
  <si>
    <t>T-ESC 7      3X63 A</t>
  </si>
  <si>
    <t>T-ESC 8      3X63 A</t>
  </si>
  <si>
    <t>T-ESC 10      3X63 A</t>
  </si>
  <si>
    <t>T-ESC 11     3X63 A</t>
  </si>
  <si>
    <t>T-ESC 12     3X63 A</t>
  </si>
  <si>
    <t>T- FUENTES      3X125 A</t>
  </si>
  <si>
    <t>TOTALIZADOR  3X1250 A</t>
  </si>
  <si>
    <t>339 - 341</t>
  </si>
  <si>
    <t>302 - 310</t>
  </si>
  <si>
    <t>311 - 324</t>
  </si>
  <si>
    <t xml:space="preserve"> TORRES ENFRIAMIENTO   3X320 A</t>
  </si>
  <si>
    <t>350 Kcmil</t>
  </si>
  <si>
    <t xml:space="preserve"> SOTANO 2  3X100 A</t>
  </si>
  <si>
    <t>2 AWG</t>
  </si>
  <si>
    <t>AVISOS PUBLICITARIOS  3X100 A</t>
  </si>
  <si>
    <t>PASILLOS ZONAS COMUNES PISO 3    3X100 A</t>
  </si>
  <si>
    <t>PASILLOS ZONAS COMUNES PISO 2    3X100 A</t>
  </si>
  <si>
    <t xml:space="preserve"> PASILLOS ZONAS COMUNES PISO 1   3X100 A</t>
  </si>
  <si>
    <t>SOTANO 1  3X100 A</t>
  </si>
  <si>
    <t>ADMINISTRACION 4 PISO  3X100 A</t>
  </si>
  <si>
    <t>SERVICIOS COMUNES SOTANOS  3X63 A</t>
  </si>
  <si>
    <t>BAÑOS PISO 1 Y PISO 2  3X63 A</t>
  </si>
  <si>
    <t>LPQ PISO 1  3X125 A</t>
  </si>
  <si>
    <t>11.2 - 29.0</t>
  </si>
  <si>
    <t>11.2 - 20.9</t>
  </si>
  <si>
    <t>LPQ PISO 2  3X63 A</t>
  </si>
  <si>
    <t>LAVAZZA  3X63 A</t>
  </si>
  <si>
    <t>CARGADOR EQC50  3X100 A</t>
  </si>
  <si>
    <t>T-A3                  3X63 A</t>
  </si>
  <si>
    <t>T-A4                  3X63 A</t>
  </si>
  <si>
    <t>T-B2                  3X63 A</t>
  </si>
  <si>
    <t>T-CAS 2            3X40 A</t>
  </si>
  <si>
    <t>T-CAS 3            3X40 A</t>
  </si>
  <si>
    <t>GENERAL SERVICIOS COMUNES 1</t>
  </si>
  <si>
    <t>GENERAL SERVICIOS COMUNES 2</t>
  </si>
  <si>
    <t>T-A2                  3X63 A</t>
  </si>
  <si>
    <t>2*(2 AWG)</t>
  </si>
  <si>
    <t>TBS BOMBAS SUM 3X160 A</t>
  </si>
  <si>
    <t>T-ESC 9      3X63 A</t>
  </si>
  <si>
    <t xml:space="preserve">ILUMINACION ESCALERAS ELECTRICAS </t>
  </si>
  <si>
    <t xml:space="preserve">PUNTO INFORMACION PISO 1 </t>
  </si>
  <si>
    <t>T-A1                  3X63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</si>
</sst>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/>
    <xf numFmtId="0" fontId="0" fillId="0" borderId="2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2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0" fontId="0" fillId="0" borderId="19" xfId="0" applyBorder="1" applyAlignment="1">
      <alignment horizontal="center"/>
    </xf>
    <xf numFmtId="0" fontId="0" fillId="0" borderId="2" xfId="0" applyBorder="1"/>
    <xf numFmtId="0" fontId="2" fillId="0" borderId="20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9" fontId="0" fillId="0" borderId="0" xfId="1" applyFont="1"/>
    <xf numFmtId="9" fontId="0" fillId="0" borderId="0" xfId="0" applyNumberFormat="1"/>
    <xf numFmtId="10" fontId="0" fillId="0" borderId="0" xfId="0" applyNumberFormat="1"/>
    <xf numFmtId="9" fontId="0" fillId="0" borderId="21" xfId="1" applyFont="1" applyBorder="1"/>
    <xf numFmtId="9" fontId="0" fillId="0" borderId="22" xfId="1" applyFont="1" applyBorder="1"/>
    <xf numFmtId="9" fontId="0" fillId="0" borderId="23" xfId="1" applyFont="1" applyBorder="1"/>
    <xf numFmtId="9" fontId="0" fillId="0" borderId="24" xfId="1" applyFont="1" applyBorder="1"/>
    <xf numFmtId="9" fontId="0" fillId="0" borderId="25" xfId="1" applyFont="1" applyBorder="1"/>
    <xf numFmtId="10" fontId="0" fillId="0" borderId="0" xfId="0" applyNumberFormat="1" applyAlignment="1">
      <alignment horizontal="right"/>
    </xf>
    <xf numFmtId="0" fontId="0" fillId="3" borderId="0" xfId="0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1020465</xdr:colOff>
      <xdr:row>0</xdr:row>
      <xdr:rowOff>552450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4D0EB89-3ECB-4701-8F0C-7B86C6CD9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639590" cy="514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76200</xdr:rowOff>
    </xdr:from>
    <xdr:to>
      <xdr:col>1</xdr:col>
      <xdr:colOff>1077615</xdr:colOff>
      <xdr:row>0</xdr:row>
      <xdr:rowOff>590550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7A5AEF-7A05-4A4F-AFE4-B9DBA79D5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76200"/>
          <a:ext cx="1639590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BDC9A-CA48-471C-A74A-5A7438A75A41}">
  <dimension ref="A1:K32"/>
  <sheetViews>
    <sheetView topLeftCell="A14" zoomScaleNormal="100" zoomScaleSheetLayoutView="98" workbookViewId="0">
      <selection activeCell="A3" sqref="A3:G31"/>
    </sheetView>
  </sheetViews>
  <sheetFormatPr baseColWidth="10" defaultRowHeight="15" x14ac:dyDescent="0.25"/>
  <cols>
    <col min="1" max="1" width="9.28515625" customWidth="1"/>
    <col min="2" max="2" width="31.7109375" bestFit="1" customWidth="1"/>
    <col min="3" max="3" width="15.7109375" customWidth="1"/>
    <col min="4" max="4" width="15.28515625" customWidth="1"/>
    <col min="5" max="5" width="17.140625" customWidth="1"/>
    <col min="6" max="6" width="25.5703125" bestFit="1" customWidth="1"/>
    <col min="8" max="8" width="11.42578125" style="32"/>
  </cols>
  <sheetData>
    <row r="1" spans="1:11" ht="47.25" customHeight="1" thickBot="1" x14ac:dyDescent="0.3">
      <c r="A1" s="27" t="s">
        <v>64</v>
      </c>
      <c r="B1" s="27"/>
      <c r="C1" s="27"/>
      <c r="D1" s="27"/>
      <c r="E1" s="27"/>
      <c r="F1" s="28"/>
      <c r="G1">
        <v>360</v>
      </c>
      <c r="K1">
        <f>110000/1000</f>
        <v>110</v>
      </c>
    </row>
    <row r="2" spans="1:11" ht="15.75" thickBot="1" x14ac:dyDescent="0.3">
      <c r="A2" s="6" t="s">
        <v>0</v>
      </c>
      <c r="B2" s="7" t="s">
        <v>1</v>
      </c>
      <c r="C2" s="7" t="s">
        <v>2</v>
      </c>
      <c r="D2" s="7" t="s">
        <v>2</v>
      </c>
      <c r="E2" s="7" t="s">
        <v>2</v>
      </c>
      <c r="F2" s="8" t="s">
        <v>3</v>
      </c>
    </row>
    <row r="3" spans="1:11" ht="15.75" thickBot="1" x14ac:dyDescent="0.3">
      <c r="A3" s="9">
        <v>1</v>
      </c>
      <c r="B3" s="10" t="s">
        <v>5</v>
      </c>
      <c r="C3" s="11">
        <v>4.7</v>
      </c>
      <c r="D3" s="11">
        <v>6.2</v>
      </c>
      <c r="E3" s="11">
        <v>1.6</v>
      </c>
      <c r="F3" s="12" t="s">
        <v>67</v>
      </c>
      <c r="G3">
        <f>+AVERAGE(C3:E3)*$G$1/1000</f>
        <v>1.5</v>
      </c>
      <c r="H3" s="32">
        <f>+G3/$G$32</f>
        <v>1.456197576887232E-2</v>
      </c>
      <c r="I3" s="40">
        <f>SUM(H3)</f>
        <v>1.456197576887232E-2</v>
      </c>
      <c r="K3" s="41">
        <f>+I3*$K$1</f>
        <v>1.6018173345759552</v>
      </c>
    </row>
    <row r="4" spans="1:11" x14ac:dyDescent="0.25">
      <c r="A4" s="13">
        <v>2</v>
      </c>
      <c r="B4" s="4" t="s">
        <v>6</v>
      </c>
      <c r="C4" s="2">
        <v>1.1000000000000001</v>
      </c>
      <c r="D4" s="2">
        <v>0.4</v>
      </c>
      <c r="E4" s="1">
        <v>0.5</v>
      </c>
      <c r="F4" s="14" t="s">
        <v>8</v>
      </c>
      <c r="G4">
        <f t="shared" ref="G4:G31" si="0">+AVERAGE(C4:E4)*$G$1/1000</f>
        <v>0.24</v>
      </c>
      <c r="H4" s="35">
        <f>+G4/$G$32</f>
        <v>2.3299161230195711E-3</v>
      </c>
    </row>
    <row r="5" spans="1:11" x14ac:dyDescent="0.25">
      <c r="A5" s="13">
        <v>3</v>
      </c>
      <c r="B5" s="4" t="s">
        <v>9</v>
      </c>
      <c r="C5" s="1">
        <v>0.3</v>
      </c>
      <c r="D5" s="2" t="s">
        <v>7</v>
      </c>
      <c r="E5" s="1">
        <v>0.3</v>
      </c>
      <c r="F5" s="14" t="s">
        <v>8</v>
      </c>
      <c r="G5">
        <f t="shared" si="0"/>
        <v>0.108</v>
      </c>
      <c r="H5" s="36">
        <f>+G5/$G$32</f>
        <v>1.048462255358807E-3</v>
      </c>
    </row>
    <row r="6" spans="1:11" ht="15.75" thickBot="1" x14ac:dyDescent="0.3">
      <c r="A6" s="13">
        <v>4</v>
      </c>
      <c r="B6" s="4" t="s">
        <v>10</v>
      </c>
      <c r="C6" s="1">
        <v>0.3</v>
      </c>
      <c r="D6" s="1">
        <v>0.5</v>
      </c>
      <c r="E6" s="1">
        <v>0.5</v>
      </c>
      <c r="F6" s="14" t="s">
        <v>8</v>
      </c>
      <c r="G6">
        <f t="shared" si="0"/>
        <v>0.156</v>
      </c>
      <c r="H6" s="37">
        <f>+G6/$G$32</f>
        <v>1.5144454799627212E-3</v>
      </c>
      <c r="I6" s="34">
        <f>SUM(H4:H6)</f>
        <v>4.8928238583410989E-3</v>
      </c>
      <c r="K6" s="41">
        <f>+I6*$K$1</f>
        <v>0.53821062441752088</v>
      </c>
    </row>
    <row r="7" spans="1:11" x14ac:dyDescent="0.25">
      <c r="A7" s="13">
        <v>5</v>
      </c>
      <c r="B7" s="4" t="s">
        <v>11</v>
      </c>
      <c r="C7" s="1">
        <v>3.5</v>
      </c>
      <c r="D7" s="1">
        <v>1.3</v>
      </c>
      <c r="E7" s="1">
        <v>0.9</v>
      </c>
      <c r="F7" s="14" t="s">
        <v>8</v>
      </c>
      <c r="G7">
        <f t="shared" si="0"/>
        <v>0.68400000000000005</v>
      </c>
      <c r="H7" s="35">
        <f>+G7/$G$32</f>
        <v>6.6402609506057784E-3</v>
      </c>
    </row>
    <row r="8" spans="1:11" x14ac:dyDescent="0.25">
      <c r="A8" s="13">
        <v>6</v>
      </c>
      <c r="B8" s="4" t="s">
        <v>12</v>
      </c>
      <c r="C8" s="1">
        <v>1.4</v>
      </c>
      <c r="D8" s="1">
        <v>0.8</v>
      </c>
      <c r="E8" s="1">
        <v>2.2000000000000002</v>
      </c>
      <c r="F8" s="14" t="s">
        <v>13</v>
      </c>
      <c r="G8">
        <f t="shared" si="0"/>
        <v>0.52800000000000002</v>
      </c>
      <c r="H8" s="36">
        <f>+G8/$G$32</f>
        <v>5.1258154706430564E-3</v>
      </c>
    </row>
    <row r="9" spans="1:11" ht="15.75" thickBot="1" x14ac:dyDescent="0.3">
      <c r="A9" s="13">
        <v>7</v>
      </c>
      <c r="B9" s="4" t="s">
        <v>14</v>
      </c>
      <c r="C9" s="1">
        <v>2.2999999999999998</v>
      </c>
      <c r="D9" s="1">
        <v>1.9</v>
      </c>
      <c r="E9" s="1">
        <v>0.6</v>
      </c>
      <c r="F9" s="14" t="s">
        <v>13</v>
      </c>
      <c r="G9">
        <f t="shared" si="0"/>
        <v>0.57599999999999985</v>
      </c>
      <c r="H9" s="37">
        <f>+G9/$G$32</f>
        <v>5.5917986952469688E-3</v>
      </c>
      <c r="I9" s="34">
        <f>SUM(H7:H9)</f>
        <v>1.7357875116495804E-2</v>
      </c>
      <c r="K9">
        <f>+I9*$K$1</f>
        <v>1.9093662628145385</v>
      </c>
    </row>
    <row r="10" spans="1:11" ht="15.75" thickBot="1" x14ac:dyDescent="0.3">
      <c r="A10" s="13">
        <v>8</v>
      </c>
      <c r="B10" s="4" t="s">
        <v>15</v>
      </c>
      <c r="C10" s="1">
        <v>0.6</v>
      </c>
      <c r="D10" s="1">
        <v>1.3</v>
      </c>
      <c r="E10" s="1">
        <v>0.5</v>
      </c>
      <c r="F10" s="14" t="s">
        <v>13</v>
      </c>
      <c r="G10">
        <f t="shared" si="0"/>
        <v>0.28799999999999998</v>
      </c>
      <c r="H10" s="38">
        <f>+G10/$G$32</f>
        <v>2.7958993476234852E-3</v>
      </c>
      <c r="I10" s="34">
        <f>SUM(H10)</f>
        <v>2.7958993476234852E-3</v>
      </c>
      <c r="K10" s="41">
        <f>+I10*$K$1</f>
        <v>0.30754892823858337</v>
      </c>
    </row>
    <row r="11" spans="1:11" x14ac:dyDescent="0.25">
      <c r="A11" s="13">
        <v>9</v>
      </c>
      <c r="B11" s="4" t="s">
        <v>16</v>
      </c>
      <c r="C11" s="1">
        <v>0.6</v>
      </c>
      <c r="D11" s="1">
        <v>0.7</v>
      </c>
      <c r="E11" s="1">
        <v>0.5</v>
      </c>
      <c r="F11" s="14" t="s">
        <v>17</v>
      </c>
      <c r="G11">
        <f t="shared" si="0"/>
        <v>0.216</v>
      </c>
      <c r="H11" s="35">
        <f>+G11/$G$32</f>
        <v>2.096924510717614E-3</v>
      </c>
    </row>
    <row r="12" spans="1:11" x14ac:dyDescent="0.25">
      <c r="A12" s="13">
        <v>10</v>
      </c>
      <c r="B12" s="4" t="s">
        <v>18</v>
      </c>
      <c r="C12" s="1">
        <v>0.4</v>
      </c>
      <c r="D12" s="1">
        <v>0.5</v>
      </c>
      <c r="E12" s="1">
        <v>0.6</v>
      </c>
      <c r="F12" s="14" t="s">
        <v>17</v>
      </c>
      <c r="G12">
        <f t="shared" si="0"/>
        <v>0.18</v>
      </c>
      <c r="H12" s="36">
        <f>+G12/$G$32</f>
        <v>1.7474370922646782E-3</v>
      </c>
    </row>
    <row r="13" spans="1:11" x14ac:dyDescent="0.25">
      <c r="A13" s="13">
        <v>11</v>
      </c>
      <c r="B13" s="4" t="s">
        <v>19</v>
      </c>
      <c r="C13" s="1">
        <v>0.4</v>
      </c>
      <c r="D13" s="1">
        <v>0.3</v>
      </c>
      <c r="E13" s="1">
        <v>0.6</v>
      </c>
      <c r="F13" s="14" t="s">
        <v>17</v>
      </c>
      <c r="G13">
        <f t="shared" si="0"/>
        <v>0.15599999999999997</v>
      </c>
      <c r="H13" s="36">
        <f>+G13/$G$32</f>
        <v>1.5144454799627209E-3</v>
      </c>
    </row>
    <row r="14" spans="1:11" x14ac:dyDescent="0.25">
      <c r="A14" s="13">
        <v>12</v>
      </c>
      <c r="B14" s="4" t="s">
        <v>20</v>
      </c>
      <c r="C14" s="1">
        <v>1</v>
      </c>
      <c r="D14" s="2">
        <v>0</v>
      </c>
      <c r="E14" s="1">
        <v>1.2</v>
      </c>
      <c r="F14" s="14" t="s">
        <v>17</v>
      </c>
      <c r="G14">
        <f t="shared" si="0"/>
        <v>0.26400000000000001</v>
      </c>
      <c r="H14" s="36">
        <f>+G14/$G$32</f>
        <v>2.5629077353215282E-3</v>
      </c>
    </row>
    <row r="15" spans="1:11" x14ac:dyDescent="0.25">
      <c r="A15" s="13">
        <v>13</v>
      </c>
      <c r="B15" s="4" t="s">
        <v>21</v>
      </c>
      <c r="C15" s="1">
        <v>0.7</v>
      </c>
      <c r="D15" s="1">
        <v>0.7</v>
      </c>
      <c r="E15" s="2">
        <v>0</v>
      </c>
      <c r="F15" s="14" t="s">
        <v>17</v>
      </c>
      <c r="G15">
        <f t="shared" si="0"/>
        <v>0.16799999999999998</v>
      </c>
      <c r="H15" s="36">
        <f>+G15/$G$32</f>
        <v>1.6309412861136997E-3</v>
      </c>
    </row>
    <row r="16" spans="1:11" x14ac:dyDescent="0.25">
      <c r="A16" s="13">
        <v>14</v>
      </c>
      <c r="B16" s="4" t="s">
        <v>22</v>
      </c>
      <c r="C16" s="1">
        <v>0.3</v>
      </c>
      <c r="D16" s="1">
        <v>0.5</v>
      </c>
      <c r="E16" s="1">
        <v>0.3</v>
      </c>
      <c r="F16" s="14" t="s">
        <v>8</v>
      </c>
      <c r="G16">
        <f t="shared" si="0"/>
        <v>0.13200000000000001</v>
      </c>
      <c r="H16" s="36">
        <f>+G16/$G$32</f>
        <v>1.2814538676607641E-3</v>
      </c>
    </row>
    <row r="17" spans="1:11" ht="15.75" thickBot="1" x14ac:dyDescent="0.3">
      <c r="A17" s="13">
        <v>15</v>
      </c>
      <c r="B17" s="4" t="s">
        <v>23</v>
      </c>
      <c r="C17" s="1">
        <v>1.4</v>
      </c>
      <c r="D17" s="1">
        <v>0.6</v>
      </c>
      <c r="E17" s="1">
        <v>1.7</v>
      </c>
      <c r="F17" s="14" t="s">
        <v>13</v>
      </c>
      <c r="G17">
        <f t="shared" si="0"/>
        <v>0.44400000000000001</v>
      </c>
      <c r="H17" s="37">
        <f>+G17/$G$32</f>
        <v>4.3103448275862068E-3</v>
      </c>
      <c r="I17" s="34">
        <f>SUM(H11:H17)</f>
        <v>1.5144454799627212E-2</v>
      </c>
      <c r="K17">
        <f>+I17*$K$1</f>
        <v>1.6658900279589932</v>
      </c>
    </row>
    <row r="18" spans="1:11" ht="15.75" thickBot="1" x14ac:dyDescent="0.3">
      <c r="A18" s="13">
        <v>17</v>
      </c>
      <c r="B18" s="4" t="s">
        <v>68</v>
      </c>
      <c r="C18" s="1">
        <v>0.3</v>
      </c>
      <c r="D18" s="1">
        <v>0.5</v>
      </c>
      <c r="E18" s="1">
        <v>0.4</v>
      </c>
      <c r="F18" s="14" t="s">
        <v>25</v>
      </c>
      <c r="G18">
        <f>+AVERAGE(C18:E18)*$G$1/1000</f>
        <v>0.14400000000000002</v>
      </c>
      <c r="H18" s="32">
        <f>+G18/$G$32</f>
        <v>1.3979496738117428E-3</v>
      </c>
      <c r="I18" s="34">
        <f>SUM(H18)</f>
        <v>1.3979496738117428E-3</v>
      </c>
      <c r="K18">
        <f>+I18*$K$1</f>
        <v>0.15377446411929171</v>
      </c>
    </row>
    <row r="19" spans="1:11" x14ac:dyDescent="0.25">
      <c r="A19" s="13">
        <v>16</v>
      </c>
      <c r="B19" s="4" t="s">
        <v>24</v>
      </c>
      <c r="C19" s="1">
        <v>30.2</v>
      </c>
      <c r="D19" s="1">
        <v>29.9</v>
      </c>
      <c r="E19" s="1">
        <v>30.2</v>
      </c>
      <c r="F19" s="14" t="s">
        <v>8</v>
      </c>
      <c r="G19">
        <f t="shared" si="0"/>
        <v>10.836</v>
      </c>
      <c r="H19" s="35">
        <f>+G19/$G$32</f>
        <v>0.10519571295433364</v>
      </c>
    </row>
    <row r="20" spans="1:11" x14ac:dyDescent="0.25">
      <c r="A20" s="13">
        <v>18</v>
      </c>
      <c r="B20" s="4" t="s">
        <v>26</v>
      </c>
      <c r="C20" s="1">
        <v>30.4</v>
      </c>
      <c r="D20" s="1">
        <v>29.6</v>
      </c>
      <c r="E20" s="1">
        <v>29.9</v>
      </c>
      <c r="F20" s="14" t="s">
        <v>8</v>
      </c>
      <c r="G20">
        <f t="shared" si="0"/>
        <v>10.788</v>
      </c>
      <c r="H20" s="36">
        <f>+G20/$G$32</f>
        <v>0.10472972972972973</v>
      </c>
    </row>
    <row r="21" spans="1:11" x14ac:dyDescent="0.25">
      <c r="A21" s="13">
        <v>19</v>
      </c>
      <c r="B21" s="4" t="s">
        <v>27</v>
      </c>
      <c r="C21" s="1">
        <v>21.3</v>
      </c>
      <c r="D21" s="1">
        <v>19</v>
      </c>
      <c r="E21" s="1">
        <v>19.100000000000001</v>
      </c>
      <c r="F21" s="14" t="s">
        <v>13</v>
      </c>
      <c r="G21">
        <f t="shared" si="0"/>
        <v>7.1280000000000001</v>
      </c>
      <c r="H21" s="36">
        <f>+G21/$G$32</f>
        <v>6.9198508853681256E-2</v>
      </c>
    </row>
    <row r="22" spans="1:11" x14ac:dyDescent="0.25">
      <c r="A22" s="13">
        <v>20</v>
      </c>
      <c r="B22" s="4" t="s">
        <v>28</v>
      </c>
      <c r="C22" s="1">
        <v>19.7</v>
      </c>
      <c r="D22" s="1">
        <v>21.1</v>
      </c>
      <c r="E22" s="1">
        <v>19.600000000000001</v>
      </c>
      <c r="F22" s="14" t="s">
        <v>13</v>
      </c>
      <c r="G22">
        <f t="shared" si="0"/>
        <v>7.2480000000000002</v>
      </c>
      <c r="H22" s="36">
        <f>+G22/$G$32</f>
        <v>7.0363466915191047E-2</v>
      </c>
    </row>
    <row r="23" spans="1:11" x14ac:dyDescent="0.25">
      <c r="A23" s="13">
        <v>21</v>
      </c>
      <c r="B23" s="4" t="s">
        <v>29</v>
      </c>
      <c r="C23" s="1">
        <v>19</v>
      </c>
      <c r="D23" s="1">
        <v>19.3</v>
      </c>
      <c r="E23" s="1">
        <v>19.100000000000001</v>
      </c>
      <c r="F23" s="14" t="s">
        <v>13</v>
      </c>
      <c r="G23">
        <f t="shared" si="0"/>
        <v>6.8879999999999999</v>
      </c>
      <c r="H23" s="36">
        <f>+G23/$G$32</f>
        <v>6.6868592730661688E-2</v>
      </c>
    </row>
    <row r="24" spans="1:11" x14ac:dyDescent="0.25">
      <c r="A24" s="13">
        <v>22</v>
      </c>
      <c r="B24" s="4" t="s">
        <v>30</v>
      </c>
      <c r="C24" s="1">
        <v>21.6</v>
      </c>
      <c r="D24" s="1">
        <v>20.3</v>
      </c>
      <c r="E24" s="1">
        <v>21</v>
      </c>
      <c r="F24" s="14" t="s">
        <v>13</v>
      </c>
      <c r="G24">
        <f t="shared" si="0"/>
        <v>7.5480000000000009</v>
      </c>
      <c r="H24" s="36">
        <f>+G24/$G$32</f>
        <v>7.3275862068965525E-2</v>
      </c>
    </row>
    <row r="25" spans="1:11" x14ac:dyDescent="0.25">
      <c r="A25" s="13">
        <v>23</v>
      </c>
      <c r="B25" s="4" t="s">
        <v>31</v>
      </c>
      <c r="C25" s="1">
        <v>13.7</v>
      </c>
      <c r="D25" s="1">
        <v>18.899999999999999</v>
      </c>
      <c r="E25" s="1">
        <v>18.8</v>
      </c>
      <c r="F25" s="14" t="s">
        <v>8</v>
      </c>
      <c r="G25">
        <f t="shared" si="0"/>
        <v>6.1679999999999984</v>
      </c>
      <c r="H25" s="36">
        <f>+G25/$G$32</f>
        <v>5.9878844361602963E-2</v>
      </c>
    </row>
    <row r="26" spans="1:11" x14ac:dyDescent="0.25">
      <c r="A26" s="13">
        <v>24</v>
      </c>
      <c r="B26" s="4" t="s">
        <v>32</v>
      </c>
      <c r="C26" s="1">
        <v>20.7</v>
      </c>
      <c r="D26" s="1">
        <v>20.7</v>
      </c>
      <c r="E26" s="1">
        <v>19.899999999999999</v>
      </c>
      <c r="F26" s="14" t="s">
        <v>8</v>
      </c>
      <c r="G26">
        <f t="shared" si="0"/>
        <v>7.3559999999999999</v>
      </c>
      <c r="H26" s="36">
        <f>+G26/$G$32</f>
        <v>7.1411929170549851E-2</v>
      </c>
    </row>
    <row r="27" spans="1:11" x14ac:dyDescent="0.25">
      <c r="A27" s="13">
        <v>25</v>
      </c>
      <c r="B27" s="4" t="s">
        <v>69</v>
      </c>
      <c r="C27" s="1">
        <v>20.9</v>
      </c>
      <c r="D27" s="1">
        <v>19.7</v>
      </c>
      <c r="E27" s="1">
        <v>18.5</v>
      </c>
      <c r="F27" s="14" t="s">
        <v>8</v>
      </c>
      <c r="G27">
        <f t="shared" si="0"/>
        <v>7.0919999999999996</v>
      </c>
      <c r="H27" s="36">
        <f>+G27/$G$32</f>
        <v>6.8849021435228322E-2</v>
      </c>
    </row>
    <row r="28" spans="1:11" x14ac:dyDescent="0.25">
      <c r="A28" s="13">
        <v>26</v>
      </c>
      <c r="B28" s="4" t="s">
        <v>33</v>
      </c>
      <c r="C28" s="1">
        <v>15</v>
      </c>
      <c r="D28" s="1">
        <v>19.3</v>
      </c>
      <c r="E28" s="1">
        <v>20</v>
      </c>
      <c r="F28" s="14" t="s">
        <v>8</v>
      </c>
      <c r="G28">
        <f t="shared" si="0"/>
        <v>6.5159999999999991</v>
      </c>
      <c r="H28" s="36">
        <f>+G28/$G$32</f>
        <v>6.3257222739981342E-2</v>
      </c>
    </row>
    <row r="29" spans="1:11" x14ac:dyDescent="0.25">
      <c r="A29" s="13">
        <v>27</v>
      </c>
      <c r="B29" s="4" t="s">
        <v>34</v>
      </c>
      <c r="C29" s="1">
        <v>20</v>
      </c>
      <c r="D29" s="1">
        <v>19</v>
      </c>
      <c r="E29" s="1">
        <v>20.399999999999999</v>
      </c>
      <c r="F29" s="14" t="s">
        <v>8</v>
      </c>
      <c r="G29">
        <f t="shared" si="0"/>
        <v>7.1280000000000001</v>
      </c>
      <c r="H29" s="36">
        <f>+G29/$G$32</f>
        <v>6.9198508853681256E-2</v>
      </c>
    </row>
    <row r="30" spans="1:11" ht="15.75" thickBot="1" x14ac:dyDescent="0.3">
      <c r="A30" s="13">
        <v>28</v>
      </c>
      <c r="B30" s="4" t="s">
        <v>35</v>
      </c>
      <c r="C30" s="1">
        <v>20</v>
      </c>
      <c r="D30" s="1">
        <v>19.399999999999999</v>
      </c>
      <c r="E30" s="1">
        <v>20</v>
      </c>
      <c r="F30" s="14" t="s">
        <v>8</v>
      </c>
      <c r="G30">
        <f t="shared" si="0"/>
        <v>7.1280000000000001</v>
      </c>
      <c r="H30" s="37">
        <f>+G30/$G$32</f>
        <v>6.9198508853681256E-2</v>
      </c>
      <c r="I30" s="34">
        <f>SUM(H19:H30)</f>
        <v>0.89142590866728788</v>
      </c>
      <c r="K30">
        <f>+I30*$K$1</f>
        <v>98.056849953401667</v>
      </c>
    </row>
    <row r="31" spans="1:11" ht="15.75" thickBot="1" x14ac:dyDescent="0.3">
      <c r="A31" s="15">
        <v>29</v>
      </c>
      <c r="B31" s="16" t="s">
        <v>36</v>
      </c>
      <c r="C31" s="17">
        <v>0.9</v>
      </c>
      <c r="D31" s="17">
        <v>19.3</v>
      </c>
      <c r="E31" s="17">
        <v>24.8</v>
      </c>
      <c r="F31" s="18" t="s">
        <v>25</v>
      </c>
      <c r="G31">
        <f t="shared" si="0"/>
        <v>5.4</v>
      </c>
      <c r="H31" s="39">
        <f>+G31/$G$32</f>
        <v>5.2423112767940351E-2</v>
      </c>
      <c r="I31" s="34">
        <f>SUM(H31)</f>
        <v>5.2423112767940351E-2</v>
      </c>
      <c r="K31">
        <f>+I31*$K$1</f>
        <v>5.766542404473439</v>
      </c>
    </row>
    <row r="32" spans="1:11" ht="25.15" customHeight="1" x14ac:dyDescent="0.25">
      <c r="G32">
        <f>SUM(G3:G31)</f>
        <v>103.00800000000001</v>
      </c>
    </row>
  </sheetData>
  <autoFilter ref="A2:F2" xr:uid="{D20BDC9A-CA48-471C-A74A-5A7438A75A41}">
    <filterColumn colId="1" showButton="0"/>
    <filterColumn colId="5" showButton="0"/>
  </autoFilter>
  <mergeCells count="1">
    <mergeCell ref="A1:F1"/>
  </mergeCells>
  <phoneticPr fontId="3" type="noConversion"/>
  <printOptions horizontalCentered="1" verticalCentered="1"/>
  <pageMargins left="0.70866141732283472" right="0.70866141732283472" top="1.9291338582677167" bottom="0.74803149606299213" header="0.31496062992125984" footer="0.31496062992125984"/>
  <pageSetup scale="82" orientation="landscape" horizontalDpi="360" verticalDpi="360" r:id="rId1"/>
  <headerFooter>
    <oddHeader xml:space="preserve">&amp;R&amp;"-,Negrita"&amp;14
</oddHeader>
  </headerFooter>
  <ignoredErrors>
    <ignoredError sqref="D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6CBC-8EA9-409F-A4A6-24207B301CC6}">
  <dimension ref="A1:J46"/>
  <sheetViews>
    <sheetView tabSelected="1" topLeftCell="A5" zoomScaleNormal="100" zoomScaleSheetLayoutView="98" workbookViewId="0">
      <selection activeCell="J17" sqref="J17"/>
    </sheetView>
  </sheetViews>
  <sheetFormatPr baseColWidth="10" defaultRowHeight="15" x14ac:dyDescent="0.25"/>
  <cols>
    <col min="1" max="1" width="8.85546875" customWidth="1"/>
    <col min="2" max="2" width="40.42578125" bestFit="1" customWidth="1"/>
    <col min="3" max="5" width="14.28515625" bestFit="1" customWidth="1"/>
    <col min="6" max="6" width="26.140625" bestFit="1" customWidth="1"/>
    <col min="8" max="8" width="11.42578125" style="32"/>
  </cols>
  <sheetData>
    <row r="1" spans="1:10" ht="51" customHeight="1" thickBot="1" x14ac:dyDescent="0.3">
      <c r="A1" s="29" t="s">
        <v>65</v>
      </c>
      <c r="B1" s="30"/>
      <c r="C1" s="30"/>
      <c r="D1" s="30"/>
      <c r="E1" s="30"/>
      <c r="F1" s="31"/>
      <c r="G1">
        <v>360</v>
      </c>
      <c r="H1">
        <v>215.59200000000001</v>
      </c>
      <c r="J1">
        <v>113</v>
      </c>
    </row>
    <row r="2" spans="1:10" ht="15.75" thickBot="1" x14ac:dyDescent="0.3">
      <c r="A2" s="24" t="s">
        <v>0</v>
      </c>
      <c r="B2" s="25" t="s">
        <v>1</v>
      </c>
      <c r="C2" s="25" t="s">
        <v>2</v>
      </c>
      <c r="D2" s="25" t="s">
        <v>2</v>
      </c>
      <c r="E2" s="25" t="s">
        <v>2</v>
      </c>
      <c r="F2" s="26" t="s">
        <v>3</v>
      </c>
    </row>
    <row r="3" spans="1:10" ht="15" hidden="1" customHeight="1" x14ac:dyDescent="0.25">
      <c r="A3" s="21">
        <v>1</v>
      </c>
      <c r="B3" s="22" t="s">
        <v>37</v>
      </c>
      <c r="C3" s="5" t="s">
        <v>38</v>
      </c>
      <c r="D3" s="5" t="s">
        <v>39</v>
      </c>
      <c r="E3" s="5" t="s">
        <v>40</v>
      </c>
      <c r="F3" s="23" t="s">
        <v>4</v>
      </c>
    </row>
    <row r="4" spans="1:10" x14ac:dyDescent="0.25">
      <c r="A4" s="13">
        <v>2</v>
      </c>
      <c r="B4" s="20" t="s">
        <v>41</v>
      </c>
      <c r="C4" s="3">
        <v>140.19999999999999</v>
      </c>
      <c r="D4" s="1">
        <v>142.80000000000001</v>
      </c>
      <c r="E4" s="1">
        <v>135.6</v>
      </c>
      <c r="F4" s="14" t="s">
        <v>42</v>
      </c>
      <c r="G4">
        <f>+AVERAGE(C4:E4)*$G$1/1000</f>
        <v>50.231999999999999</v>
      </c>
      <c r="H4" s="32">
        <f>+G4/$H$1</f>
        <v>0.2329956584659913</v>
      </c>
      <c r="I4" s="33">
        <f>+H4</f>
        <v>0.2329956584659913</v>
      </c>
      <c r="J4" s="41">
        <f>+I4*$J$1</f>
        <v>26.328509406657016</v>
      </c>
    </row>
    <row r="5" spans="1:10" x14ac:dyDescent="0.25">
      <c r="A5" s="13">
        <v>4</v>
      </c>
      <c r="B5" s="4" t="s">
        <v>45</v>
      </c>
      <c r="C5" s="1">
        <v>20.6</v>
      </c>
      <c r="D5" s="1">
        <v>2.2999999999999998</v>
      </c>
      <c r="E5" s="1">
        <v>23.3</v>
      </c>
      <c r="F5" s="14" t="s">
        <v>44</v>
      </c>
      <c r="G5">
        <f t="shared" ref="G5:G17" si="0">+AVERAGE(C5:E5)*$G$1/1000</f>
        <v>5.5439999999999996</v>
      </c>
      <c r="H5" s="32">
        <f t="shared" ref="H5:H17" si="1">+G5/$H$1</f>
        <v>2.5715239897584324E-2</v>
      </c>
      <c r="I5" s="33">
        <f>+H5</f>
        <v>2.5715239897584324E-2</v>
      </c>
      <c r="J5" s="41">
        <f>+I5*$J$1</f>
        <v>2.9058221084270284</v>
      </c>
    </row>
    <row r="6" spans="1:10" x14ac:dyDescent="0.25">
      <c r="A6" s="13">
        <v>5</v>
      </c>
      <c r="B6" s="4" t="s">
        <v>46</v>
      </c>
      <c r="C6" s="1">
        <v>15.7</v>
      </c>
      <c r="D6" s="1">
        <v>6.4</v>
      </c>
      <c r="E6" s="1">
        <v>29.3</v>
      </c>
      <c r="F6" s="14" t="s">
        <v>25</v>
      </c>
      <c r="G6">
        <f t="shared" si="0"/>
        <v>6.168000000000001</v>
      </c>
      <c r="H6" s="32">
        <f t="shared" si="1"/>
        <v>2.8609595903373041E-2</v>
      </c>
    </row>
    <row r="7" spans="1:10" x14ac:dyDescent="0.25">
      <c r="A7" s="13">
        <v>6</v>
      </c>
      <c r="B7" s="4" t="s">
        <v>47</v>
      </c>
      <c r="C7" s="1">
        <v>19.7</v>
      </c>
      <c r="D7" s="1">
        <v>20.7</v>
      </c>
      <c r="E7" s="1">
        <v>26.6</v>
      </c>
      <c r="F7" s="14" t="s">
        <v>44</v>
      </c>
      <c r="G7">
        <f t="shared" si="0"/>
        <v>8.0399999999999991</v>
      </c>
      <c r="H7" s="32">
        <f t="shared" si="1"/>
        <v>3.7292663920739169E-2</v>
      </c>
    </row>
    <row r="8" spans="1:10" x14ac:dyDescent="0.25">
      <c r="A8" s="13">
        <v>7</v>
      </c>
      <c r="B8" s="4" t="s">
        <v>48</v>
      </c>
      <c r="C8" s="1">
        <v>26.4</v>
      </c>
      <c r="D8" s="1">
        <v>14.4</v>
      </c>
      <c r="E8" s="1">
        <v>12.7</v>
      </c>
      <c r="F8" s="14" t="s">
        <v>25</v>
      </c>
      <c r="G8">
        <f t="shared" si="0"/>
        <v>6.42</v>
      </c>
      <c r="H8" s="32">
        <f t="shared" si="1"/>
        <v>2.9778470444172322E-2</v>
      </c>
      <c r="I8" s="33">
        <f>SUM(H6:H8)</f>
        <v>9.5680730268284539E-2</v>
      </c>
      <c r="J8" s="41">
        <f>+I8*$J$1</f>
        <v>10.811922520316154</v>
      </c>
    </row>
    <row r="9" spans="1:10" x14ac:dyDescent="0.25">
      <c r="A9" s="13">
        <v>8</v>
      </c>
      <c r="B9" s="4" t="s">
        <v>49</v>
      </c>
      <c r="C9" s="1">
        <v>29.4</v>
      </c>
      <c r="D9" s="1">
        <v>45.3</v>
      </c>
      <c r="E9" s="1">
        <v>59.7</v>
      </c>
      <c r="F9" s="14" t="s">
        <v>44</v>
      </c>
      <c r="G9">
        <f t="shared" si="0"/>
        <v>16.127999999999997</v>
      </c>
      <c r="H9" s="32">
        <f t="shared" si="1"/>
        <v>7.4807970611154379E-2</v>
      </c>
    </row>
    <row r="10" spans="1:10" x14ac:dyDescent="0.25">
      <c r="A10" s="13">
        <v>3</v>
      </c>
      <c r="B10" s="19" t="s">
        <v>43</v>
      </c>
      <c r="C10" s="1">
        <v>31</v>
      </c>
      <c r="D10" s="1">
        <v>23.1</v>
      </c>
      <c r="E10" s="1">
        <v>21.8</v>
      </c>
      <c r="F10" s="14" t="s">
        <v>44</v>
      </c>
      <c r="G10">
        <f>+AVERAGE(C10:E10)*$G$1/1000</f>
        <v>9.1080000000000005</v>
      </c>
      <c r="H10" s="32">
        <f t="shared" si="1"/>
        <v>4.2246465546031391E-2</v>
      </c>
      <c r="I10" s="33">
        <f>SUM(H9:H10)</f>
        <v>0.11705443615718578</v>
      </c>
      <c r="J10" s="41">
        <f>+I10*$J$1</f>
        <v>13.227151285761993</v>
      </c>
    </row>
    <row r="11" spans="1:10" x14ac:dyDescent="0.25">
      <c r="A11" s="13">
        <v>9</v>
      </c>
      <c r="B11" s="4" t="s">
        <v>50</v>
      </c>
      <c r="C11" s="1">
        <v>25</v>
      </c>
      <c r="D11" s="1">
        <v>15.5</v>
      </c>
      <c r="E11" s="1">
        <v>11.5</v>
      </c>
      <c r="F11" s="14" t="s">
        <v>13</v>
      </c>
      <c r="G11">
        <f>+AVERAGE(C11:E11)*$G$1/1000</f>
        <v>6.24</v>
      </c>
      <c r="H11" s="32">
        <f t="shared" si="1"/>
        <v>2.8943560057887119E-2</v>
      </c>
      <c r="I11" s="33">
        <f>+H11</f>
        <v>2.8943560057887119E-2</v>
      </c>
      <c r="J11" s="41">
        <f>+I11*$J$1</f>
        <v>3.2706222865412444</v>
      </c>
    </row>
    <row r="12" spans="1:10" x14ac:dyDescent="0.25">
      <c r="A12" s="13">
        <v>18</v>
      </c>
      <c r="B12" s="4" t="s">
        <v>66</v>
      </c>
      <c r="C12" s="1">
        <v>0.4</v>
      </c>
      <c r="D12" s="1">
        <v>0.1</v>
      </c>
      <c r="E12" s="1">
        <v>0.3</v>
      </c>
      <c r="F12" s="14" t="s">
        <v>17</v>
      </c>
      <c r="G12">
        <f t="shared" si="0"/>
        <v>9.6000000000000002E-2</v>
      </c>
      <c r="H12" s="32">
        <f t="shared" si="1"/>
        <v>4.4528553935210954E-4</v>
      </c>
    </row>
    <row r="13" spans="1:10" x14ac:dyDescent="0.25">
      <c r="A13" s="13">
        <v>19</v>
      </c>
      <c r="B13" s="4" t="s">
        <v>59</v>
      </c>
      <c r="C13" s="1">
        <v>0.3</v>
      </c>
      <c r="D13" s="1">
        <v>0.5</v>
      </c>
      <c r="E13" s="1">
        <v>0.1</v>
      </c>
      <c r="F13" s="14" t="s">
        <v>17</v>
      </c>
      <c r="G13">
        <f t="shared" si="0"/>
        <v>0.108</v>
      </c>
      <c r="H13" s="32">
        <f t="shared" si="1"/>
        <v>5.0094623177112318E-4</v>
      </c>
    </row>
    <row r="14" spans="1:10" x14ac:dyDescent="0.25">
      <c r="A14" s="13">
        <v>20</v>
      </c>
      <c r="B14" s="4" t="s">
        <v>60</v>
      </c>
      <c r="C14" s="1">
        <v>0.3</v>
      </c>
      <c r="D14" s="1">
        <v>0.3</v>
      </c>
      <c r="E14" s="1">
        <v>0.4</v>
      </c>
      <c r="F14" s="14" t="s">
        <v>17</v>
      </c>
      <c r="G14">
        <f t="shared" si="0"/>
        <v>0.12</v>
      </c>
      <c r="H14" s="32">
        <f t="shared" si="1"/>
        <v>5.5660692419013682E-4</v>
      </c>
    </row>
    <row r="15" spans="1:10" x14ac:dyDescent="0.25">
      <c r="A15" s="13">
        <v>22</v>
      </c>
      <c r="B15" s="4" t="s">
        <v>72</v>
      </c>
      <c r="C15" s="1">
        <v>1.1000000000000001</v>
      </c>
      <c r="D15" s="1">
        <v>2</v>
      </c>
      <c r="E15" s="1">
        <v>1</v>
      </c>
      <c r="F15" s="14" t="s">
        <v>8</v>
      </c>
      <c r="G15">
        <f t="shared" si="0"/>
        <v>0.49199999999999994</v>
      </c>
      <c r="H15" s="32">
        <f t="shared" si="1"/>
        <v>2.2820883891795608E-3</v>
      </c>
      <c r="I15" s="34">
        <f>SUM(H12:H15)</f>
        <v>3.7849270844929304E-3</v>
      </c>
      <c r="J15">
        <f>+I15*$J$1</f>
        <v>0.42769676054770112</v>
      </c>
    </row>
    <row r="16" spans="1:10" x14ac:dyDescent="0.25">
      <c r="A16" s="13">
        <v>23</v>
      </c>
      <c r="B16" s="4" t="s">
        <v>62</v>
      </c>
      <c r="C16" s="1">
        <v>5.9</v>
      </c>
      <c r="D16" s="1">
        <v>0.3</v>
      </c>
      <c r="E16" s="1">
        <v>5.5</v>
      </c>
      <c r="F16" s="14" t="s">
        <v>8</v>
      </c>
      <c r="G16">
        <f t="shared" si="0"/>
        <v>1.4039999999999999</v>
      </c>
      <c r="H16" s="32">
        <f t="shared" si="1"/>
        <v>6.5123010130246012E-3</v>
      </c>
    </row>
    <row r="17" spans="1:10" ht="15.75" thickBot="1" x14ac:dyDescent="0.3">
      <c r="A17" s="13">
        <v>24</v>
      </c>
      <c r="B17" s="4" t="s">
        <v>63</v>
      </c>
      <c r="C17" s="1">
        <v>5.4</v>
      </c>
      <c r="D17" s="1">
        <v>9.3000000000000007</v>
      </c>
      <c r="E17" s="1">
        <v>6</v>
      </c>
      <c r="F17" s="14" t="s">
        <v>8</v>
      </c>
      <c r="G17">
        <f t="shared" si="0"/>
        <v>2.4840000000000004</v>
      </c>
      <c r="H17" s="32">
        <f t="shared" si="1"/>
        <v>1.1521763330735835E-2</v>
      </c>
      <c r="I17" s="33">
        <f>SUM(H16:H17)</f>
        <v>1.8034064343760436E-2</v>
      </c>
      <c r="J17">
        <f>+I17*$J$1</f>
        <v>2.0378492708449292</v>
      </c>
    </row>
    <row r="18" spans="1:10" x14ac:dyDescent="0.25">
      <c r="A18" s="9">
        <v>1</v>
      </c>
      <c r="B18" s="10" t="s">
        <v>5</v>
      </c>
      <c r="C18" s="11">
        <v>4.7</v>
      </c>
      <c r="D18" s="11">
        <v>6.2</v>
      </c>
      <c r="E18" s="11">
        <v>1.6</v>
      </c>
      <c r="F18" s="12" t="s">
        <v>67</v>
      </c>
      <c r="G18">
        <f>+AVERAGE(C18:E18)*$G$1/1000</f>
        <v>1.5</v>
      </c>
      <c r="H18" s="32">
        <f t="shared" ref="H18:H46" si="2">+G18/$H$1</f>
        <v>6.9575865523767112E-3</v>
      </c>
      <c r="I18" s="33">
        <f>+H18</f>
        <v>6.9575865523767112E-3</v>
      </c>
      <c r="J18" s="41">
        <f>+I18*$J$1</f>
        <v>0.78620728041856835</v>
      </c>
    </row>
    <row r="19" spans="1:10" x14ac:dyDescent="0.25">
      <c r="A19" s="13">
        <v>2</v>
      </c>
      <c r="B19" s="4" t="s">
        <v>6</v>
      </c>
      <c r="C19" s="2">
        <v>1.1000000000000001</v>
      </c>
      <c r="D19" s="2">
        <v>0.4</v>
      </c>
      <c r="E19" s="1">
        <v>0.5</v>
      </c>
      <c r="F19" s="14" t="s">
        <v>8</v>
      </c>
      <c r="G19">
        <f t="shared" ref="G19:G46" si="3">+AVERAGE(C19:E19)*$G$1/1000</f>
        <v>0.24</v>
      </c>
      <c r="H19" s="32">
        <f t="shared" si="2"/>
        <v>1.1132138483802736E-3</v>
      </c>
    </row>
    <row r="20" spans="1:10" x14ac:dyDescent="0.25">
      <c r="A20" s="13">
        <v>3</v>
      </c>
      <c r="B20" s="4" t="s">
        <v>9</v>
      </c>
      <c r="C20" s="1">
        <v>0.3</v>
      </c>
      <c r="D20" s="2" t="s">
        <v>7</v>
      </c>
      <c r="E20" s="1">
        <v>0.3</v>
      </c>
      <c r="F20" s="14" t="s">
        <v>8</v>
      </c>
      <c r="G20">
        <f t="shared" si="3"/>
        <v>0.108</v>
      </c>
      <c r="H20" s="32">
        <f t="shared" si="2"/>
        <v>5.0094623177112318E-4</v>
      </c>
    </row>
    <row r="21" spans="1:10" x14ac:dyDescent="0.25">
      <c r="A21" s="13">
        <v>4</v>
      </c>
      <c r="B21" s="4" t="s">
        <v>10</v>
      </c>
      <c r="C21" s="1">
        <v>0.3</v>
      </c>
      <c r="D21" s="1">
        <v>0.5</v>
      </c>
      <c r="E21" s="1">
        <v>0.5</v>
      </c>
      <c r="F21" s="14" t="s">
        <v>8</v>
      </c>
      <c r="G21">
        <f t="shared" si="3"/>
        <v>0.156</v>
      </c>
      <c r="H21" s="32">
        <f t="shared" si="2"/>
        <v>7.2358900144717795E-4</v>
      </c>
      <c r="I21" s="33">
        <f>SUM(H19:H21)</f>
        <v>2.3377490815985748E-3</v>
      </c>
      <c r="J21" s="41">
        <f>+I21*$J$1</f>
        <v>0.26416564622063893</v>
      </c>
    </row>
    <row r="22" spans="1:10" x14ac:dyDescent="0.25">
      <c r="A22" s="13">
        <v>5</v>
      </c>
      <c r="B22" s="4" t="s">
        <v>11</v>
      </c>
      <c r="C22" s="1">
        <v>3.5</v>
      </c>
      <c r="D22" s="1">
        <v>1.3</v>
      </c>
      <c r="E22" s="1">
        <v>0.9</v>
      </c>
      <c r="F22" s="14" t="s">
        <v>8</v>
      </c>
      <c r="G22">
        <f t="shared" si="3"/>
        <v>0.68400000000000005</v>
      </c>
      <c r="H22" s="32">
        <f t="shared" si="2"/>
        <v>3.1726594678837803E-3</v>
      </c>
    </row>
    <row r="23" spans="1:10" x14ac:dyDescent="0.25">
      <c r="A23" s="13">
        <v>6</v>
      </c>
      <c r="B23" s="4" t="s">
        <v>12</v>
      </c>
      <c r="C23" s="1">
        <v>1.4</v>
      </c>
      <c r="D23" s="1">
        <v>0.8</v>
      </c>
      <c r="E23" s="1">
        <v>2.2000000000000002</v>
      </c>
      <c r="F23" s="14" t="s">
        <v>13</v>
      </c>
      <c r="G23">
        <f t="shared" si="3"/>
        <v>0.52800000000000002</v>
      </c>
      <c r="H23" s="32">
        <f t="shared" si="2"/>
        <v>2.4490704664366023E-3</v>
      </c>
    </row>
    <row r="24" spans="1:10" x14ac:dyDescent="0.25">
      <c r="A24" s="13">
        <v>7</v>
      </c>
      <c r="B24" s="4" t="s">
        <v>14</v>
      </c>
      <c r="C24" s="1">
        <v>2.2999999999999998</v>
      </c>
      <c r="D24" s="1">
        <v>1.9</v>
      </c>
      <c r="E24" s="1">
        <v>0.6</v>
      </c>
      <c r="F24" s="14" t="s">
        <v>13</v>
      </c>
      <c r="G24">
        <f t="shared" si="3"/>
        <v>0.57599999999999985</v>
      </c>
      <c r="H24" s="32">
        <f t="shared" si="2"/>
        <v>2.6717132361126564E-3</v>
      </c>
      <c r="I24" s="33">
        <f>SUM(H22:H24)</f>
        <v>8.2934431704330385E-3</v>
      </c>
      <c r="J24" s="41">
        <f>+I24*$J$1</f>
        <v>0.9371590782589333</v>
      </c>
    </row>
    <row r="25" spans="1:10" x14ac:dyDescent="0.25">
      <c r="A25" s="13">
        <v>8</v>
      </c>
      <c r="B25" s="4" t="s">
        <v>15</v>
      </c>
      <c r="C25" s="1">
        <v>0.6</v>
      </c>
      <c r="D25" s="1">
        <v>1.3</v>
      </c>
      <c r="E25" s="1">
        <v>0.5</v>
      </c>
      <c r="F25" s="14" t="s">
        <v>13</v>
      </c>
      <c r="G25">
        <f t="shared" si="3"/>
        <v>0.28799999999999998</v>
      </c>
      <c r="H25" s="32">
        <f t="shared" si="2"/>
        <v>1.3358566180563284E-3</v>
      </c>
      <c r="I25" s="33">
        <f>+H25</f>
        <v>1.3358566180563284E-3</v>
      </c>
      <c r="J25" s="41">
        <f>+I25*$J$1</f>
        <v>0.15095179784036511</v>
      </c>
    </row>
    <row r="26" spans="1:10" x14ac:dyDescent="0.25">
      <c r="A26" s="13">
        <v>9</v>
      </c>
      <c r="B26" s="4" t="s">
        <v>16</v>
      </c>
      <c r="C26" s="1">
        <v>0.6</v>
      </c>
      <c r="D26" s="1">
        <v>0.7</v>
      </c>
      <c r="E26" s="1">
        <v>0.5</v>
      </c>
      <c r="F26" s="14" t="s">
        <v>17</v>
      </c>
      <c r="G26">
        <f t="shared" si="3"/>
        <v>0.216</v>
      </c>
      <c r="H26" s="32">
        <f t="shared" si="2"/>
        <v>1.0018924635422464E-3</v>
      </c>
    </row>
    <row r="27" spans="1:10" x14ac:dyDescent="0.25">
      <c r="A27" s="13">
        <v>10</v>
      </c>
      <c r="B27" s="4" t="s">
        <v>18</v>
      </c>
      <c r="C27" s="1">
        <v>0.4</v>
      </c>
      <c r="D27" s="1">
        <v>0.5</v>
      </c>
      <c r="E27" s="1">
        <v>0.6</v>
      </c>
      <c r="F27" s="14" t="s">
        <v>17</v>
      </c>
      <c r="G27">
        <f t="shared" si="3"/>
        <v>0.18</v>
      </c>
      <c r="H27" s="32">
        <f t="shared" si="2"/>
        <v>8.3491038628520533E-4</v>
      </c>
    </row>
    <row r="28" spans="1:10" x14ac:dyDescent="0.25">
      <c r="A28" s="13">
        <v>11</v>
      </c>
      <c r="B28" s="4" t="s">
        <v>19</v>
      </c>
      <c r="C28" s="1">
        <v>0.4</v>
      </c>
      <c r="D28" s="1">
        <v>0.3</v>
      </c>
      <c r="E28" s="1">
        <v>0.6</v>
      </c>
      <c r="F28" s="14" t="s">
        <v>17</v>
      </c>
      <c r="G28">
        <f t="shared" si="3"/>
        <v>0.15599999999999997</v>
      </c>
      <c r="H28" s="32">
        <f t="shared" si="2"/>
        <v>7.2358900144717784E-4</v>
      </c>
    </row>
    <row r="29" spans="1:10" x14ac:dyDescent="0.25">
      <c r="A29" s="13">
        <v>12</v>
      </c>
      <c r="B29" s="4" t="s">
        <v>20</v>
      </c>
      <c r="C29" s="1">
        <v>1</v>
      </c>
      <c r="D29" s="2">
        <v>0</v>
      </c>
      <c r="E29" s="1">
        <v>1.2</v>
      </c>
      <c r="F29" s="14" t="s">
        <v>17</v>
      </c>
      <c r="G29">
        <f t="shared" si="3"/>
        <v>0.26400000000000001</v>
      </c>
      <c r="H29" s="32">
        <f t="shared" si="2"/>
        <v>1.2245352332183011E-3</v>
      </c>
    </row>
    <row r="30" spans="1:10" x14ac:dyDescent="0.25">
      <c r="A30" s="13">
        <v>13</v>
      </c>
      <c r="B30" s="4" t="s">
        <v>21</v>
      </c>
      <c r="C30" s="1">
        <v>0.7</v>
      </c>
      <c r="D30" s="1">
        <v>0.7</v>
      </c>
      <c r="E30" s="2">
        <v>0</v>
      </c>
      <c r="F30" s="14" t="s">
        <v>17</v>
      </c>
      <c r="G30">
        <f t="shared" si="3"/>
        <v>0.16799999999999998</v>
      </c>
      <c r="H30" s="32">
        <f t="shared" si="2"/>
        <v>7.7924969386619159E-4</v>
      </c>
    </row>
    <row r="31" spans="1:10" x14ac:dyDescent="0.25">
      <c r="A31" s="13">
        <v>14</v>
      </c>
      <c r="B31" s="4" t="s">
        <v>22</v>
      </c>
      <c r="C31" s="1">
        <v>0.3</v>
      </c>
      <c r="D31" s="1">
        <v>0.5</v>
      </c>
      <c r="E31" s="1">
        <v>0.3</v>
      </c>
      <c r="F31" s="14" t="s">
        <v>8</v>
      </c>
      <c r="G31">
        <f t="shared" si="3"/>
        <v>0.13200000000000001</v>
      </c>
      <c r="H31" s="32">
        <f t="shared" si="2"/>
        <v>6.1226761660915056E-4</v>
      </c>
    </row>
    <row r="32" spans="1:10" x14ac:dyDescent="0.25">
      <c r="A32" s="13">
        <v>15</v>
      </c>
      <c r="B32" s="4" t="s">
        <v>23</v>
      </c>
      <c r="C32" s="1">
        <v>1.4</v>
      </c>
      <c r="D32" s="1">
        <v>0.6</v>
      </c>
      <c r="E32" s="1">
        <v>1.7</v>
      </c>
      <c r="F32" s="14" t="s">
        <v>13</v>
      </c>
      <c r="G32">
        <f t="shared" si="3"/>
        <v>0.44400000000000001</v>
      </c>
      <c r="H32" s="32">
        <f t="shared" si="2"/>
        <v>2.0594456195035067E-3</v>
      </c>
      <c r="I32" s="33">
        <f>SUM(H26:H32)</f>
        <v>7.2358900144717788E-3</v>
      </c>
      <c r="J32" s="41">
        <f>+I32*$J$1</f>
        <v>0.817655571635311</v>
      </c>
    </row>
    <row r="33" spans="1:10" x14ac:dyDescent="0.25">
      <c r="A33" s="13">
        <v>17</v>
      </c>
      <c r="B33" s="4" t="s">
        <v>68</v>
      </c>
      <c r="C33" s="1">
        <v>0.3</v>
      </c>
      <c r="D33" s="1">
        <v>0.5</v>
      </c>
      <c r="E33" s="1">
        <v>0.4</v>
      </c>
      <c r="F33" s="14" t="s">
        <v>25</v>
      </c>
      <c r="G33">
        <f>+AVERAGE(C33:E33)*$G$1/1000</f>
        <v>0.14400000000000002</v>
      </c>
      <c r="H33" s="32">
        <f t="shared" si="2"/>
        <v>6.6792830902816431E-4</v>
      </c>
      <c r="I33" s="33">
        <f>+H33</f>
        <v>6.6792830902816431E-4</v>
      </c>
      <c r="J33" s="41">
        <f>+I33*$J$1</f>
        <v>7.5475898920182569E-2</v>
      </c>
    </row>
    <row r="34" spans="1:10" x14ac:dyDescent="0.25">
      <c r="A34" s="13">
        <v>16</v>
      </c>
      <c r="B34" s="4" t="s">
        <v>24</v>
      </c>
      <c r="C34" s="1">
        <v>30.2</v>
      </c>
      <c r="D34" s="1">
        <v>29.9</v>
      </c>
      <c r="E34" s="1">
        <v>30.2</v>
      </c>
      <c r="F34" s="14" t="s">
        <v>8</v>
      </c>
      <c r="G34">
        <f t="shared" si="3"/>
        <v>10.836</v>
      </c>
      <c r="H34" s="32">
        <f t="shared" si="2"/>
        <v>5.026160525436936E-2</v>
      </c>
    </row>
    <row r="35" spans="1:10" x14ac:dyDescent="0.25">
      <c r="A35" s="13">
        <v>18</v>
      </c>
      <c r="B35" s="4" t="s">
        <v>26</v>
      </c>
      <c r="C35" s="1">
        <v>30.4</v>
      </c>
      <c r="D35" s="1">
        <v>29.6</v>
      </c>
      <c r="E35" s="1">
        <v>29.9</v>
      </c>
      <c r="F35" s="14" t="s">
        <v>8</v>
      </c>
      <c r="G35">
        <f t="shared" si="3"/>
        <v>10.788</v>
      </c>
      <c r="H35" s="32">
        <f t="shared" si="2"/>
        <v>5.0038962484693306E-2</v>
      </c>
    </row>
    <row r="36" spans="1:10" x14ac:dyDescent="0.25">
      <c r="A36" s="13">
        <v>19</v>
      </c>
      <c r="B36" s="4" t="s">
        <v>27</v>
      </c>
      <c r="C36" s="1">
        <v>21.3</v>
      </c>
      <c r="D36" s="1">
        <v>19</v>
      </c>
      <c r="E36" s="1">
        <v>19.100000000000001</v>
      </c>
      <c r="F36" s="14" t="s">
        <v>13</v>
      </c>
      <c r="G36">
        <f t="shared" si="3"/>
        <v>7.1280000000000001</v>
      </c>
      <c r="H36" s="32">
        <f t="shared" si="2"/>
        <v>3.3062451296894134E-2</v>
      </c>
    </row>
    <row r="37" spans="1:10" x14ac:dyDescent="0.25">
      <c r="A37" s="13">
        <v>20</v>
      </c>
      <c r="B37" s="4" t="s">
        <v>28</v>
      </c>
      <c r="C37" s="1">
        <v>19.7</v>
      </c>
      <c r="D37" s="1">
        <v>21.1</v>
      </c>
      <c r="E37" s="1">
        <v>19.600000000000001</v>
      </c>
      <c r="F37" s="14" t="s">
        <v>13</v>
      </c>
      <c r="G37">
        <f t="shared" si="3"/>
        <v>7.2480000000000002</v>
      </c>
      <c r="H37" s="32">
        <f t="shared" si="2"/>
        <v>3.3619058221084269E-2</v>
      </c>
    </row>
    <row r="38" spans="1:10" x14ac:dyDescent="0.25">
      <c r="A38" s="13">
        <v>21</v>
      </c>
      <c r="B38" s="4" t="s">
        <v>29</v>
      </c>
      <c r="C38" s="1">
        <v>19</v>
      </c>
      <c r="D38" s="1">
        <v>19.3</v>
      </c>
      <c r="E38" s="1">
        <v>19.100000000000001</v>
      </c>
      <c r="F38" s="14" t="s">
        <v>13</v>
      </c>
      <c r="G38">
        <f t="shared" si="3"/>
        <v>6.8879999999999999</v>
      </c>
      <c r="H38" s="32">
        <f t="shared" si="2"/>
        <v>3.1949237448513856E-2</v>
      </c>
    </row>
    <row r="39" spans="1:10" x14ac:dyDescent="0.25">
      <c r="A39" s="13">
        <v>22</v>
      </c>
      <c r="B39" s="4" t="s">
        <v>30</v>
      </c>
      <c r="C39" s="1">
        <v>21.6</v>
      </c>
      <c r="D39" s="1">
        <v>20.3</v>
      </c>
      <c r="E39" s="1">
        <v>21</v>
      </c>
      <c r="F39" s="14" t="s">
        <v>13</v>
      </c>
      <c r="G39">
        <f t="shared" si="3"/>
        <v>7.5480000000000009</v>
      </c>
      <c r="H39" s="32">
        <f t="shared" si="2"/>
        <v>3.5010575531559618E-2</v>
      </c>
    </row>
    <row r="40" spans="1:10" x14ac:dyDescent="0.25">
      <c r="A40" s="13">
        <v>23</v>
      </c>
      <c r="B40" s="4" t="s">
        <v>31</v>
      </c>
      <c r="C40" s="1">
        <v>13.7</v>
      </c>
      <c r="D40" s="1">
        <v>18.899999999999999</v>
      </c>
      <c r="E40" s="1">
        <v>18.8</v>
      </c>
      <c r="F40" s="14" t="s">
        <v>8</v>
      </c>
      <c r="G40">
        <f t="shared" si="3"/>
        <v>6.1679999999999984</v>
      </c>
      <c r="H40" s="32">
        <f t="shared" si="2"/>
        <v>2.8609595903373027E-2</v>
      </c>
    </row>
    <row r="41" spans="1:10" x14ac:dyDescent="0.25">
      <c r="A41" s="13">
        <v>24</v>
      </c>
      <c r="B41" s="4" t="s">
        <v>32</v>
      </c>
      <c r="C41" s="1">
        <v>20.7</v>
      </c>
      <c r="D41" s="1">
        <v>20.7</v>
      </c>
      <c r="E41" s="1">
        <v>19.899999999999999</v>
      </c>
      <c r="F41" s="14" t="s">
        <v>8</v>
      </c>
      <c r="G41">
        <f t="shared" si="3"/>
        <v>7.3559999999999999</v>
      </c>
      <c r="H41" s="32">
        <f t="shared" si="2"/>
        <v>3.4120004452855388E-2</v>
      </c>
    </row>
    <row r="42" spans="1:10" x14ac:dyDescent="0.25">
      <c r="A42" s="13">
        <v>25</v>
      </c>
      <c r="B42" s="4" t="s">
        <v>69</v>
      </c>
      <c r="C42" s="1">
        <v>20.9</v>
      </c>
      <c r="D42" s="1">
        <v>19.7</v>
      </c>
      <c r="E42" s="1">
        <v>18.5</v>
      </c>
      <c r="F42" s="14" t="s">
        <v>8</v>
      </c>
      <c r="G42">
        <f t="shared" si="3"/>
        <v>7.0919999999999996</v>
      </c>
      <c r="H42" s="32">
        <f t="shared" si="2"/>
        <v>3.289546921963709E-2</v>
      </c>
    </row>
    <row r="43" spans="1:10" x14ac:dyDescent="0.25">
      <c r="A43" s="13">
        <v>26</v>
      </c>
      <c r="B43" s="4" t="s">
        <v>33</v>
      </c>
      <c r="C43" s="1">
        <v>15</v>
      </c>
      <c r="D43" s="1">
        <v>19.3</v>
      </c>
      <c r="E43" s="1">
        <v>20</v>
      </c>
      <c r="F43" s="14" t="s">
        <v>8</v>
      </c>
      <c r="G43">
        <f t="shared" si="3"/>
        <v>6.5159999999999991</v>
      </c>
      <c r="H43" s="32">
        <f t="shared" si="2"/>
        <v>3.022375598352443E-2</v>
      </c>
    </row>
    <row r="44" spans="1:10" x14ac:dyDescent="0.25">
      <c r="A44" s="13">
        <v>27</v>
      </c>
      <c r="B44" s="4" t="s">
        <v>34</v>
      </c>
      <c r="C44" s="1">
        <v>20</v>
      </c>
      <c r="D44" s="1">
        <v>19</v>
      </c>
      <c r="E44" s="1">
        <v>20.399999999999999</v>
      </c>
      <c r="F44" s="14" t="s">
        <v>8</v>
      </c>
      <c r="G44">
        <f t="shared" si="3"/>
        <v>7.1280000000000001</v>
      </c>
      <c r="H44" s="32">
        <f t="shared" si="2"/>
        <v>3.3062451296894134E-2</v>
      </c>
    </row>
    <row r="45" spans="1:10" x14ac:dyDescent="0.25">
      <c r="A45" s="13">
        <v>28</v>
      </c>
      <c r="B45" s="4" t="s">
        <v>35</v>
      </c>
      <c r="C45" s="1">
        <v>20</v>
      </c>
      <c r="D45" s="1">
        <v>19.399999999999999</v>
      </c>
      <c r="E45" s="1">
        <v>20</v>
      </c>
      <c r="F45" s="14" t="s">
        <v>8</v>
      </c>
      <c r="G45">
        <f t="shared" si="3"/>
        <v>7.1280000000000001</v>
      </c>
      <c r="H45" s="32">
        <f t="shared" si="2"/>
        <v>3.3062451296894134E-2</v>
      </c>
      <c r="I45" s="33">
        <f>SUM(H34:H45)</f>
        <v>0.42591561839029274</v>
      </c>
      <c r="J45" s="41">
        <f>+I45*$J$1</f>
        <v>48.128464878103081</v>
      </c>
    </row>
    <row r="46" spans="1:10" ht="15.75" thickBot="1" x14ac:dyDescent="0.3">
      <c r="A46" s="15">
        <v>29</v>
      </c>
      <c r="B46" s="16" t="s">
        <v>36</v>
      </c>
      <c r="C46" s="17">
        <v>0.9</v>
      </c>
      <c r="D46" s="17">
        <v>19.3</v>
      </c>
      <c r="E46" s="17">
        <v>24.8</v>
      </c>
      <c r="F46" s="18" t="s">
        <v>25</v>
      </c>
      <c r="G46">
        <f t="shared" si="3"/>
        <v>5.4</v>
      </c>
      <c r="H46" s="32">
        <f t="shared" si="2"/>
        <v>2.5047311588556161E-2</v>
      </c>
      <c r="I46" s="33">
        <f>+H46</f>
        <v>2.5047311588556161E-2</v>
      </c>
      <c r="J46" s="41">
        <f>+I46*$J$1</f>
        <v>2.8303462095068461</v>
      </c>
    </row>
  </sheetData>
  <mergeCells count="1">
    <mergeCell ref="A1:F1"/>
  </mergeCells>
  <printOptions horizontalCentered="1" verticalCentered="1"/>
  <pageMargins left="0.70866141732283472" right="0.70866141732283472" top="1.9291338582677167" bottom="0.74803149606299213" header="0.31496062992125984" footer="0.31496062992125984"/>
  <pageSetup scale="90" orientation="landscape" r:id="rId1"/>
  <headerFooter>
    <oddHeader xml:space="preserve">&amp;L     
&amp;R&amp;"-,Negrita"&amp;14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3C678-F7C6-4F9F-A1C8-C9FB881ABB12}">
  <dimension ref="A1:G24"/>
  <sheetViews>
    <sheetView topLeftCell="A10" workbookViewId="0">
      <selection activeCell="H8" sqref="H8"/>
    </sheetView>
  </sheetViews>
  <sheetFormatPr baseColWidth="10" defaultRowHeight="15" x14ac:dyDescent="0.25"/>
  <sheetData>
    <row r="1" spans="1:7" x14ac:dyDescent="0.25">
      <c r="G1">
        <v>360</v>
      </c>
    </row>
    <row r="2" spans="1:7" x14ac:dyDescent="0.25">
      <c r="A2" s="13">
        <v>2</v>
      </c>
      <c r="B2" s="20" t="s">
        <v>41</v>
      </c>
      <c r="C2" s="3">
        <v>140.19999999999999</v>
      </c>
      <c r="D2" s="1">
        <v>142.80000000000001</v>
      </c>
      <c r="E2" s="1">
        <v>135.6</v>
      </c>
      <c r="F2" s="14" t="s">
        <v>42</v>
      </c>
      <c r="G2">
        <f>+AVERAGE(C2:E2)*$G$1/1000</f>
        <v>50.231999999999999</v>
      </c>
    </row>
    <row r="3" spans="1:7" x14ac:dyDescent="0.25">
      <c r="A3" s="13">
        <v>4</v>
      </c>
      <c r="B3" s="4" t="s">
        <v>45</v>
      </c>
      <c r="C3" s="1">
        <v>20.6</v>
      </c>
      <c r="D3" s="1">
        <v>2.2999999999999998</v>
      </c>
      <c r="E3" s="1">
        <v>23.3</v>
      </c>
      <c r="F3" s="14" t="s">
        <v>44</v>
      </c>
      <c r="G3">
        <f t="shared" ref="G3:G23" si="0">+AVERAGE(C3:E3)*$G$1/1000</f>
        <v>5.5439999999999996</v>
      </c>
    </row>
    <row r="4" spans="1:7" x14ac:dyDescent="0.25">
      <c r="A4" s="13">
        <v>5</v>
      </c>
      <c r="B4" s="4" t="s">
        <v>46</v>
      </c>
      <c r="C4" s="1">
        <v>15.7</v>
      </c>
      <c r="D4" s="1">
        <v>6.4</v>
      </c>
      <c r="E4" s="1">
        <v>29.3</v>
      </c>
      <c r="F4" s="14" t="s">
        <v>25</v>
      </c>
      <c r="G4">
        <f t="shared" si="0"/>
        <v>6.168000000000001</v>
      </c>
    </row>
    <row r="5" spans="1:7" x14ac:dyDescent="0.25">
      <c r="A5" s="13">
        <v>6</v>
      </c>
      <c r="B5" s="4" t="s">
        <v>47</v>
      </c>
      <c r="C5" s="1">
        <v>19.7</v>
      </c>
      <c r="D5" s="1">
        <v>20.7</v>
      </c>
      <c r="E5" s="1">
        <v>26.6</v>
      </c>
      <c r="F5" s="14" t="s">
        <v>44</v>
      </c>
      <c r="G5">
        <f t="shared" si="0"/>
        <v>8.0399999999999991</v>
      </c>
    </row>
    <row r="6" spans="1:7" x14ac:dyDescent="0.25">
      <c r="A6" s="13">
        <v>7</v>
      </c>
      <c r="B6" s="4" t="s">
        <v>48</v>
      </c>
      <c r="C6" s="1">
        <v>26.4</v>
      </c>
      <c r="D6" s="1">
        <v>14.4</v>
      </c>
      <c r="E6" s="1">
        <v>12.7</v>
      </c>
      <c r="F6" s="14" t="s">
        <v>25</v>
      </c>
      <c r="G6">
        <f t="shared" si="0"/>
        <v>6.42</v>
      </c>
    </row>
    <row r="7" spans="1:7" x14ac:dyDescent="0.25">
      <c r="A7" s="13">
        <v>8</v>
      </c>
      <c r="B7" s="4" t="s">
        <v>49</v>
      </c>
      <c r="C7" s="1">
        <v>29.4</v>
      </c>
      <c r="D7" s="1">
        <v>45.3</v>
      </c>
      <c r="E7" s="1">
        <v>59.7</v>
      </c>
      <c r="F7" s="14" t="s">
        <v>44</v>
      </c>
      <c r="G7">
        <f t="shared" si="0"/>
        <v>16.127999999999997</v>
      </c>
    </row>
    <row r="8" spans="1:7" x14ac:dyDescent="0.25">
      <c r="A8" s="13">
        <v>3</v>
      </c>
      <c r="B8" s="19" t="s">
        <v>43</v>
      </c>
      <c r="C8" s="1">
        <v>31</v>
      </c>
      <c r="D8" s="1">
        <v>23.1</v>
      </c>
      <c r="E8" s="1">
        <v>21.8</v>
      </c>
      <c r="F8" s="14" t="s">
        <v>44</v>
      </c>
      <c r="G8">
        <f>+AVERAGE(C8:E8)*$G$1/1000</f>
        <v>9.1080000000000005</v>
      </c>
    </row>
    <row r="9" spans="1:7" x14ac:dyDescent="0.25">
      <c r="A9" s="13">
        <v>11</v>
      </c>
      <c r="B9" s="4" t="s">
        <v>51</v>
      </c>
      <c r="C9" s="1">
        <v>3.6</v>
      </c>
      <c r="D9" s="1">
        <v>2.1</v>
      </c>
      <c r="E9" s="1">
        <v>1.2</v>
      </c>
      <c r="F9" s="14" t="s">
        <v>13</v>
      </c>
      <c r="G9">
        <f t="shared" si="0"/>
        <v>0.82800000000000007</v>
      </c>
    </row>
    <row r="10" spans="1:7" x14ac:dyDescent="0.25">
      <c r="A10" s="13">
        <v>12</v>
      </c>
      <c r="B10" s="4" t="s">
        <v>52</v>
      </c>
      <c r="C10" s="1">
        <v>0.8</v>
      </c>
      <c r="D10" s="1">
        <v>4.5</v>
      </c>
      <c r="E10" s="1">
        <v>3.6</v>
      </c>
      <c r="F10" s="14" t="s">
        <v>13</v>
      </c>
      <c r="G10">
        <f t="shared" si="0"/>
        <v>1.0680000000000001</v>
      </c>
    </row>
    <row r="11" spans="1:7" x14ac:dyDescent="0.25">
      <c r="A11" s="13">
        <v>13</v>
      </c>
      <c r="B11" s="4" t="s">
        <v>70</v>
      </c>
      <c r="C11" s="1">
        <v>2.2000000000000002</v>
      </c>
      <c r="D11" s="1">
        <v>9.9</v>
      </c>
      <c r="E11" s="1">
        <v>1.2</v>
      </c>
      <c r="F11" s="14" t="s">
        <v>17</v>
      </c>
      <c r="G11">
        <f t="shared" si="0"/>
        <v>1.5960000000000001</v>
      </c>
    </row>
    <row r="12" spans="1:7" x14ac:dyDescent="0.25">
      <c r="A12" s="13">
        <v>14</v>
      </c>
      <c r="B12" s="4" t="s">
        <v>53</v>
      </c>
      <c r="C12" s="1" t="s">
        <v>54</v>
      </c>
      <c r="D12" s="1">
        <v>13.2</v>
      </c>
      <c r="E12" s="1" t="s">
        <v>55</v>
      </c>
      <c r="F12" s="14" t="s">
        <v>44</v>
      </c>
      <c r="G12">
        <f t="shared" si="0"/>
        <v>4.7519999999999998</v>
      </c>
    </row>
    <row r="13" spans="1:7" x14ac:dyDescent="0.25">
      <c r="A13" s="13">
        <v>15</v>
      </c>
      <c r="B13" s="4" t="s">
        <v>56</v>
      </c>
      <c r="C13" s="1">
        <v>3</v>
      </c>
      <c r="D13" s="1">
        <v>1.2</v>
      </c>
      <c r="E13" s="1">
        <v>1.5</v>
      </c>
      <c r="F13" s="14" t="s">
        <v>44</v>
      </c>
      <c r="G13">
        <f t="shared" si="0"/>
        <v>0.68400000000000005</v>
      </c>
    </row>
    <row r="14" spans="1:7" x14ac:dyDescent="0.25">
      <c r="A14" s="13">
        <v>16</v>
      </c>
      <c r="B14" s="4" t="s">
        <v>57</v>
      </c>
      <c r="C14" s="1">
        <v>11.3</v>
      </c>
      <c r="D14" s="1">
        <v>3.7</v>
      </c>
      <c r="E14" s="1">
        <v>1.6</v>
      </c>
      <c r="F14" s="14" t="s">
        <v>44</v>
      </c>
      <c r="G14">
        <f t="shared" si="0"/>
        <v>1.9920000000000002</v>
      </c>
    </row>
    <row r="15" spans="1:7" x14ac:dyDescent="0.25">
      <c r="A15" s="13">
        <v>17</v>
      </c>
      <c r="B15" s="4" t="s">
        <v>58</v>
      </c>
      <c r="C15" s="1">
        <v>5.3</v>
      </c>
      <c r="D15" s="1">
        <v>16.2</v>
      </c>
      <c r="E15" s="1">
        <v>14.3</v>
      </c>
      <c r="F15" s="14" t="s">
        <v>13</v>
      </c>
      <c r="G15">
        <f t="shared" si="0"/>
        <v>4.2959999999999994</v>
      </c>
    </row>
    <row r="16" spans="1:7" x14ac:dyDescent="0.25">
      <c r="A16" s="13">
        <v>9</v>
      </c>
      <c r="B16" s="4" t="s">
        <v>50</v>
      </c>
      <c r="C16" s="1">
        <v>25</v>
      </c>
      <c r="D16" s="1">
        <v>15.5</v>
      </c>
      <c r="E16" s="1">
        <v>11.5</v>
      </c>
      <c r="F16" s="14" t="s">
        <v>13</v>
      </c>
      <c r="G16">
        <f>+AVERAGE(C16:E16)*$G$1/1000</f>
        <v>6.24</v>
      </c>
    </row>
    <row r="17" spans="1:7" x14ac:dyDescent="0.25">
      <c r="A17" s="13">
        <v>18</v>
      </c>
      <c r="B17" s="4" t="s">
        <v>66</v>
      </c>
      <c r="C17" s="1">
        <v>0.4</v>
      </c>
      <c r="D17" s="1">
        <v>0.1</v>
      </c>
      <c r="E17" s="1">
        <v>0.3</v>
      </c>
      <c r="F17" s="14" t="s">
        <v>17</v>
      </c>
      <c r="G17">
        <f t="shared" si="0"/>
        <v>9.6000000000000002E-2</v>
      </c>
    </row>
    <row r="18" spans="1:7" x14ac:dyDescent="0.25">
      <c r="A18" s="13">
        <v>19</v>
      </c>
      <c r="B18" s="4" t="s">
        <v>59</v>
      </c>
      <c r="C18" s="1">
        <v>0.3</v>
      </c>
      <c r="D18" s="1">
        <v>0.5</v>
      </c>
      <c r="E18" s="1">
        <v>0.1</v>
      </c>
      <c r="F18" s="14" t="s">
        <v>17</v>
      </c>
      <c r="G18">
        <f t="shared" si="0"/>
        <v>0.108</v>
      </c>
    </row>
    <row r="19" spans="1:7" x14ac:dyDescent="0.25">
      <c r="A19" s="13">
        <v>20</v>
      </c>
      <c r="B19" s="4" t="s">
        <v>60</v>
      </c>
      <c r="C19" s="1">
        <v>0.3</v>
      </c>
      <c r="D19" s="1">
        <v>0.3</v>
      </c>
      <c r="E19" s="1">
        <v>0.4</v>
      </c>
      <c r="F19" s="14" t="s">
        <v>17</v>
      </c>
      <c r="G19">
        <f t="shared" si="0"/>
        <v>0.12</v>
      </c>
    </row>
    <row r="20" spans="1:7" x14ac:dyDescent="0.25">
      <c r="A20" s="13">
        <v>22</v>
      </c>
      <c r="B20" s="4" t="s">
        <v>61</v>
      </c>
      <c r="C20" s="1">
        <v>1.1000000000000001</v>
      </c>
      <c r="D20" s="1">
        <v>2</v>
      </c>
      <c r="E20" s="1">
        <v>1</v>
      </c>
      <c r="F20" s="14" t="s">
        <v>8</v>
      </c>
      <c r="G20">
        <f t="shared" si="0"/>
        <v>0.49199999999999994</v>
      </c>
    </row>
    <row r="21" spans="1:7" x14ac:dyDescent="0.25">
      <c r="A21" s="13">
        <v>23</v>
      </c>
      <c r="B21" s="4" t="s">
        <v>62</v>
      </c>
      <c r="C21" s="1">
        <v>5.9</v>
      </c>
      <c r="D21" s="1">
        <v>0.3</v>
      </c>
      <c r="E21" s="1">
        <v>5.5</v>
      </c>
      <c r="F21" s="14" t="s">
        <v>8</v>
      </c>
      <c r="G21">
        <f t="shared" si="0"/>
        <v>1.4039999999999999</v>
      </c>
    </row>
    <row r="22" spans="1:7" x14ac:dyDescent="0.25">
      <c r="A22" s="13">
        <v>24</v>
      </c>
      <c r="B22" s="4" t="s">
        <v>63</v>
      </c>
      <c r="C22" s="1">
        <v>5.4</v>
      </c>
      <c r="D22" s="1">
        <v>9.3000000000000007</v>
      </c>
      <c r="E22" s="1">
        <v>6</v>
      </c>
      <c r="F22" s="14" t="s">
        <v>8</v>
      </c>
      <c r="G22">
        <f t="shared" si="0"/>
        <v>2.4840000000000004</v>
      </c>
    </row>
    <row r="23" spans="1:7" x14ac:dyDescent="0.25">
      <c r="A23" s="13">
        <v>25</v>
      </c>
      <c r="B23" s="4" t="s">
        <v>71</v>
      </c>
      <c r="C23" s="1">
        <v>0.2</v>
      </c>
      <c r="D23" s="1">
        <v>6.4</v>
      </c>
      <c r="E23" s="1">
        <v>8.3000000000000007</v>
      </c>
      <c r="F23" s="14" t="s">
        <v>17</v>
      </c>
      <c r="G23">
        <f t="shared" si="0"/>
        <v>1.7880000000000005</v>
      </c>
    </row>
    <row r="24" spans="1:7" x14ac:dyDescent="0.25">
      <c r="G24">
        <f>SUM(G2:G23)</f>
        <v>129.58799999999999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ACB0F412BDEB64AABFCF9B426BCD10D" ma:contentTypeVersion="26" ma:contentTypeDescription="Crear nuevo documento." ma:contentTypeScope="" ma:versionID="6cfb8ca38d94f64a604dd0515e655573">
  <xsd:schema xmlns:xsd="http://www.w3.org/2001/XMLSchema" xmlns:xs="http://www.w3.org/2001/XMLSchema" xmlns:p="http://schemas.microsoft.com/office/2006/metadata/properties" xmlns:ns2="5167760c-cfee-40a4-965f-c2ea3c3137cd" xmlns:ns3="2a244837-1a83-47b6-8016-3466c6223906" targetNamespace="http://schemas.microsoft.com/office/2006/metadata/properties" ma:root="true" ma:fieldsID="1097b2eb5eae4eb11ddc034d50709f95" ns2:_="" ns3:_="">
    <xsd:import namespace="5167760c-cfee-40a4-965f-c2ea3c3137cd"/>
    <xsd:import namespace="2a244837-1a83-47b6-8016-3466c6223906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b1b820adfd3e4a078472514c1a5cb5ff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7760c-cfee-40a4-965f-c2ea3c3137cd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53b6083e-6eaf-4206-9d37-ead49a6d1ef0}" ma:internalName="TaxCatchAll" ma:showField="CatchAllData" ma:web="5167760c-cfee-40a4-965f-c2ea3c3137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53b6083e-6eaf-4206-9d37-ead49a6d1ef0}" ma:internalName="TaxCatchAllLabel" ma:readOnly="true" ma:showField="CatchAllDataLabel" ma:web="5167760c-cfee-40a4-965f-c2ea3c3137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1b820adfd3e4a078472514c1a5cb5ff" ma:index="10" nillable="true" ma:displayName="Security Classification_0" ma:hidden="true" ma:internalName="b1b820adfd3e4a078472514c1a5cb5ff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44837-1a83-47b6-8016-3466c622390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d2916ef-12c0-4ddb-a0c5-ff2c8064a7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7FE9E1-B61B-4D35-BEF3-A099ABE0FC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080519-BC06-4691-A00E-8DF6F673D7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7760c-cfee-40a4-965f-c2ea3c3137cd"/>
    <ds:schemaRef ds:uri="2a244837-1a83-47b6-8016-3466c62239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Consumo tab servicios comunes 1</vt:lpstr>
      <vt:lpstr>Consumo tab servicios comunes 2</vt:lpstr>
      <vt:lpstr>Consumo Completo Real</vt:lpstr>
      <vt:lpstr>'Consumo tab servicios comunes 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BERNAL MENDEZ Julian David (EQUANS Colombia)</cp:lastModifiedBy>
  <cp:lastPrinted>2023-07-13T21:18:24Z</cp:lastPrinted>
  <dcterms:created xsi:type="dcterms:W3CDTF">2023-07-10T20:28:19Z</dcterms:created>
  <dcterms:modified xsi:type="dcterms:W3CDTF">2023-07-24T16:57:46Z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2023-07-24T13:16:11Z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0bcd36da-424d-4d88-bdb1-6d033cb941b3</vt:lpwstr>
  </property>
  <property fmtid="{D5CDD505-2E9C-101B-9397-08002B2CF9AE}" pid="8" name="MSIP_Label_64a238cc-6af3-4341-9d32-201b7e04331f_ContentBits">
    <vt:lpwstr>0</vt:lpwstr>
  </property>
</Properties>
</file>